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7a1431a19f582b1/Documents/Oratia R ^0 R/financial reports/2024 to 2025 end of financial year/"/>
    </mc:Choice>
  </mc:AlternateContent>
  <xr:revisionPtr revIDLastSave="0" documentId="8_{5D66D395-08FC-4F27-B94F-19EC808FAE04}" xr6:coauthVersionLast="47" xr6:coauthVersionMax="47" xr10:uidLastSave="{00000000-0000-0000-0000-000000000000}"/>
  <bookViews>
    <workbookView xWindow="-120" yWindow="-120" windowWidth="20730" windowHeight="11160" xr2:uid="{3C544382-812A-481E-84D6-9B02906A20F3}"/>
  </bookViews>
  <sheets>
    <sheet name="P&amp;L" sheetId="2" r:id="rId1"/>
    <sheet name="Bal 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B49" i="2"/>
  <c r="C19" i="2"/>
  <c r="C21" i="2" s="1"/>
  <c r="C51" i="2" s="1"/>
  <c r="B19" i="2"/>
  <c r="B21" i="2" s="1"/>
  <c r="B51" i="2" s="1"/>
  <c r="D41" i="1"/>
  <c r="D33" i="1"/>
  <c r="D34" i="1" s="1"/>
  <c r="D25" i="1"/>
  <c r="D19" i="1"/>
  <c r="D15" i="1"/>
  <c r="D26" i="1" s="1"/>
  <c r="D36" i="1" s="1"/>
  <c r="C41" i="1"/>
  <c r="C33" i="1"/>
  <c r="C34" i="1" s="1"/>
  <c r="C25" i="1"/>
  <c r="C19" i="1"/>
  <c r="C15" i="1"/>
  <c r="C26" i="1" s="1"/>
  <c r="C36" i="1" l="1"/>
</calcChain>
</file>

<file path=xl/sharedStrings.xml><?xml version="1.0" encoding="utf-8"?>
<sst xmlns="http://schemas.openxmlformats.org/spreadsheetml/2006/main" count="86" uniqueCount="84">
  <si>
    <t>Account</t>
  </si>
  <si>
    <t>31 Mar 2025</t>
  </si>
  <si>
    <t>Bank</t>
  </si>
  <si>
    <t>ASB 02 Account</t>
  </si>
  <si>
    <t>ASB Business Saver 51</t>
  </si>
  <si>
    <t>ASB Cheque Account</t>
  </si>
  <si>
    <t>ASB fixed deposit 0084</t>
  </si>
  <si>
    <t>Term deposit 86</t>
  </si>
  <si>
    <t>Term deposit 87</t>
  </si>
  <si>
    <t>Total Bank</t>
  </si>
  <si>
    <t>Current Assets</t>
  </si>
  <si>
    <t>Accounts Receivable</t>
  </si>
  <si>
    <t>Sundry Receivables</t>
  </si>
  <si>
    <t>Total Current Assets</t>
  </si>
  <si>
    <t>Fixed Assets</t>
  </si>
  <si>
    <t>Building Improvements</t>
  </si>
  <si>
    <t>Building Improvements Writedowns</t>
  </si>
  <si>
    <t>Fixtures &amp; Fittings</t>
  </si>
  <si>
    <t>Less Accumulated Depreciation on Fixtures &amp; Fittings</t>
  </si>
  <si>
    <t>Total Fixed Assets</t>
  </si>
  <si>
    <t>Current Liabilities</t>
  </si>
  <si>
    <t>Accounts Payable</t>
  </si>
  <si>
    <t>Deposits Received</t>
  </si>
  <si>
    <t>GST</t>
  </si>
  <si>
    <t>Total Current Liabilities</t>
  </si>
  <si>
    <t>Net Assets</t>
  </si>
  <si>
    <t>Current Year Earnings</t>
  </si>
  <si>
    <t>Retained Earnings</t>
  </si>
  <si>
    <t>Balance Sheet</t>
  </si>
  <si>
    <t>Oratia District Ratepayers' and Residents' Assn (Inc)</t>
  </si>
  <si>
    <t>As at 31 March 2025</t>
  </si>
  <si>
    <t>Assets</t>
  </si>
  <si>
    <t>Total Assets</t>
  </si>
  <si>
    <t>Liabilities</t>
  </si>
  <si>
    <t>Total Liabilities</t>
  </si>
  <si>
    <t>Equity</t>
  </si>
  <si>
    <t>Total Equity</t>
  </si>
  <si>
    <t>31st Mar 2024</t>
  </si>
  <si>
    <t>Profit and Loss</t>
  </si>
  <si>
    <t>For the year ended 31 March 2025</t>
  </si>
  <si>
    <t>2025</t>
  </si>
  <si>
    <t>2024</t>
  </si>
  <si>
    <t>Trading Income</t>
  </si>
  <si>
    <t>Bond Forfeiture</t>
  </si>
  <si>
    <t>Cleaning charge</t>
  </si>
  <si>
    <t>Community Hire income</t>
  </si>
  <si>
    <t>Grants</t>
  </si>
  <si>
    <t>Hall Hire - Small</t>
  </si>
  <si>
    <t>Hall Hire Settler</t>
  </si>
  <si>
    <t>Hall hire Settlers regulars</t>
  </si>
  <si>
    <t>Hall hire Small hall regulars</t>
  </si>
  <si>
    <t>Interest Income</t>
  </si>
  <si>
    <t>Meter Box</t>
  </si>
  <si>
    <t>Other Income</t>
  </si>
  <si>
    <t>Total Trading Income</t>
  </si>
  <si>
    <t>Gross Profit</t>
  </si>
  <si>
    <t>Operating Expenses</t>
  </si>
  <si>
    <t>Accounting Xero Subscriptions</t>
  </si>
  <si>
    <t>After hire checks paid to Community Group</t>
  </si>
  <si>
    <t>AGM Expenses</t>
  </si>
  <si>
    <t>Bank Fees</t>
  </si>
  <si>
    <t>Bookings Co-ordinator</t>
  </si>
  <si>
    <t>Cleaning contracting</t>
  </si>
  <si>
    <t>Cleaning expenses</t>
  </si>
  <si>
    <t>Community expense/donation</t>
  </si>
  <si>
    <t>Community Hire expenditures</t>
  </si>
  <si>
    <t>Consulting &amp; Accounting</t>
  </si>
  <si>
    <t>Depreciation</t>
  </si>
  <si>
    <t>Entertainment</t>
  </si>
  <si>
    <t>General Expenses</t>
  </si>
  <si>
    <t>Insurance</t>
  </si>
  <si>
    <t>Light, Power, Heating</t>
  </si>
  <si>
    <t>Minor equipment</t>
  </si>
  <si>
    <t>Motor Vehicle Expenses</t>
  </si>
  <si>
    <t>Oratia Native Wildlife Exp</t>
  </si>
  <si>
    <t>Pest control</t>
  </si>
  <si>
    <t>Playgroup playground fee</t>
  </si>
  <si>
    <t>Printing &amp; Stationery</t>
  </si>
  <si>
    <t>Repairs - Building Upgrades</t>
  </si>
  <si>
    <t>Repairs and Maintenance</t>
  </si>
  <si>
    <t>Telephone &amp; Internet &amp; email &amp; website</t>
  </si>
  <si>
    <t>Water Rates</t>
  </si>
  <si>
    <t>Total Operating Expenses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</si>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</sst>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5148ECEA-9824-4397-9D21-608C941A6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7318-7C69-48A0-B361-F27C8105603E}">
  <dimension ref="A1:C51"/>
  <sheetViews>
    <sheetView tabSelected="1" workbookViewId="0"/>
  </sheetViews>
  <sheetFormatPr defaultRowHeight="15" x14ac:dyDescent="0.25"/>
  <cols>
    <col min="1" max="1" width="33.7109375" customWidth="1"/>
  </cols>
  <sheetData>
    <row r="1" spans="1:3" ht="18" x14ac:dyDescent="0.25">
      <c r="A1" s="16" t="s">
        <v>38</v>
      </c>
      <c r="B1" s="16"/>
      <c r="C1" s="16"/>
    </row>
    <row r="2" spans="1:3" x14ac:dyDescent="0.25">
      <c r="A2" s="17" t="s">
        <v>29</v>
      </c>
      <c r="B2" s="17"/>
      <c r="C2" s="17"/>
    </row>
    <row r="3" spans="1:3" x14ac:dyDescent="0.25">
      <c r="A3" s="17" t="s">
        <v>39</v>
      </c>
      <c r="B3" s="17"/>
      <c r="C3" s="17"/>
    </row>
    <row r="5" spans="1:3" x14ac:dyDescent="0.25">
      <c r="A5" s="18" t="s">
        <v>0</v>
      </c>
      <c r="B5" s="19" t="s">
        <v>40</v>
      </c>
      <c r="C5" s="19" t="s">
        <v>41</v>
      </c>
    </row>
    <row r="7" spans="1:3" x14ac:dyDescent="0.25">
      <c r="A7" s="20" t="s">
        <v>42</v>
      </c>
      <c r="B7" s="20"/>
      <c r="C7" s="20"/>
    </row>
    <row r="8" spans="1:3" x14ac:dyDescent="0.25">
      <c r="A8" s="13" t="s">
        <v>43</v>
      </c>
      <c r="B8" s="14">
        <v>1483.48</v>
      </c>
      <c r="C8" s="14">
        <v>1490</v>
      </c>
    </row>
    <row r="9" spans="1:3" x14ac:dyDescent="0.25">
      <c r="A9" s="7" t="s">
        <v>44</v>
      </c>
      <c r="B9" s="8">
        <v>1025.44</v>
      </c>
      <c r="C9" s="8">
        <v>2790</v>
      </c>
    </row>
    <row r="10" spans="1:3" x14ac:dyDescent="0.25">
      <c r="A10" s="7" t="s">
        <v>45</v>
      </c>
      <c r="B10" s="8">
        <v>0</v>
      </c>
      <c r="C10" s="8">
        <v>995</v>
      </c>
    </row>
    <row r="11" spans="1:3" x14ac:dyDescent="0.25">
      <c r="A11" s="7" t="s">
        <v>46</v>
      </c>
      <c r="B11" s="8">
        <v>6000</v>
      </c>
      <c r="C11" s="8">
        <v>6000</v>
      </c>
    </row>
    <row r="12" spans="1:3" x14ac:dyDescent="0.25">
      <c r="A12" s="7" t="s">
        <v>47</v>
      </c>
      <c r="B12" s="8">
        <v>19502.02</v>
      </c>
      <c r="C12" s="8">
        <v>15025</v>
      </c>
    </row>
    <row r="13" spans="1:3" x14ac:dyDescent="0.25">
      <c r="A13" s="7" t="s">
        <v>48</v>
      </c>
      <c r="B13" s="8">
        <v>38310.04</v>
      </c>
      <c r="C13" s="8">
        <v>29335.25</v>
      </c>
    </row>
    <row r="14" spans="1:3" x14ac:dyDescent="0.25">
      <c r="A14" s="7" t="s">
        <v>49</v>
      </c>
      <c r="B14" s="8">
        <v>7562.52</v>
      </c>
      <c r="C14" s="8">
        <v>3775</v>
      </c>
    </row>
    <row r="15" spans="1:3" x14ac:dyDescent="0.25">
      <c r="A15" s="7" t="s">
        <v>50</v>
      </c>
      <c r="B15" s="8">
        <v>4184.5600000000004</v>
      </c>
      <c r="C15" s="8">
        <v>3115</v>
      </c>
    </row>
    <row r="16" spans="1:3" x14ac:dyDescent="0.25">
      <c r="A16" s="7" t="s">
        <v>51</v>
      </c>
      <c r="B16" s="8">
        <v>3162.09</v>
      </c>
      <c r="C16" s="8">
        <v>2237.8200000000002</v>
      </c>
    </row>
    <row r="17" spans="1:3" x14ac:dyDescent="0.25">
      <c r="A17" s="7" t="s">
        <v>52</v>
      </c>
      <c r="B17" s="8">
        <v>0</v>
      </c>
      <c r="C17" s="8">
        <v>14</v>
      </c>
    </row>
    <row r="18" spans="1:3" x14ac:dyDescent="0.25">
      <c r="A18" s="7" t="s">
        <v>53</v>
      </c>
      <c r="B18" s="8">
        <v>0</v>
      </c>
      <c r="C18" s="8">
        <v>68.459999999999994</v>
      </c>
    </row>
    <row r="19" spans="1:3" x14ac:dyDescent="0.25">
      <c r="A19" s="21" t="s">
        <v>54</v>
      </c>
      <c r="B19" s="22">
        <f>SUM(B8:B18)</f>
        <v>81230.150000000009</v>
      </c>
      <c r="C19" s="22">
        <f>SUM(C8:C18)</f>
        <v>64845.53</v>
      </c>
    </row>
    <row r="21" spans="1:3" x14ac:dyDescent="0.25">
      <c r="A21" s="23" t="s">
        <v>55</v>
      </c>
      <c r="B21" s="24">
        <f>(B19 - 0)</f>
        <v>81230.150000000009</v>
      </c>
      <c r="C21" s="24">
        <f>(C19 - 0)</f>
        <v>64845.53</v>
      </c>
    </row>
    <row r="23" spans="1:3" x14ac:dyDescent="0.25">
      <c r="A23" s="20" t="s">
        <v>56</v>
      </c>
      <c r="B23" s="20"/>
      <c r="C23" s="20"/>
    </row>
    <row r="24" spans="1:3" x14ac:dyDescent="0.25">
      <c r="A24" s="13" t="s">
        <v>57</v>
      </c>
      <c r="B24" s="14">
        <v>841.05</v>
      </c>
      <c r="C24" s="14">
        <v>808.4</v>
      </c>
    </row>
    <row r="25" spans="1:3" x14ac:dyDescent="0.25">
      <c r="A25" s="7" t="s">
        <v>58</v>
      </c>
      <c r="B25" s="8">
        <v>875</v>
      </c>
      <c r="C25" s="8">
        <v>850</v>
      </c>
    </row>
    <row r="26" spans="1:3" x14ac:dyDescent="0.25">
      <c r="A26" s="7" t="s">
        <v>59</v>
      </c>
      <c r="B26" s="8">
        <v>258.85000000000002</v>
      </c>
      <c r="C26" s="8">
        <v>285.99</v>
      </c>
    </row>
    <row r="27" spans="1:3" x14ac:dyDescent="0.25">
      <c r="A27" s="7" t="s">
        <v>60</v>
      </c>
      <c r="B27" s="8">
        <v>20</v>
      </c>
      <c r="C27" s="8">
        <v>0</v>
      </c>
    </row>
    <row r="28" spans="1:3" x14ac:dyDescent="0.25">
      <c r="A28" s="7" t="s">
        <v>61</v>
      </c>
      <c r="B28" s="8">
        <v>6257.13</v>
      </c>
      <c r="C28" s="8">
        <v>1500</v>
      </c>
    </row>
    <row r="29" spans="1:3" x14ac:dyDescent="0.25">
      <c r="A29" s="7" t="s">
        <v>62</v>
      </c>
      <c r="B29" s="8">
        <v>8025.68</v>
      </c>
      <c r="C29" s="8">
        <v>10189.51</v>
      </c>
    </row>
    <row r="30" spans="1:3" x14ac:dyDescent="0.25">
      <c r="A30" s="7" t="s">
        <v>63</v>
      </c>
      <c r="B30" s="8">
        <v>4596.03</v>
      </c>
      <c r="C30" s="8">
        <v>3681.37</v>
      </c>
    </row>
    <row r="31" spans="1:3" x14ac:dyDescent="0.25">
      <c r="A31" s="7" t="s">
        <v>64</v>
      </c>
      <c r="B31" s="8">
        <v>10000</v>
      </c>
      <c r="C31" s="8">
        <v>2645</v>
      </c>
    </row>
    <row r="32" spans="1:3" x14ac:dyDescent="0.25">
      <c r="A32" s="7" t="s">
        <v>65</v>
      </c>
      <c r="B32" s="8">
        <v>0</v>
      </c>
      <c r="C32" s="8">
        <v>995</v>
      </c>
    </row>
    <row r="33" spans="1:3" x14ac:dyDescent="0.25">
      <c r="A33" s="7" t="s">
        <v>66</v>
      </c>
      <c r="B33" s="8">
        <v>977.5</v>
      </c>
      <c r="C33" s="8">
        <v>690</v>
      </c>
    </row>
    <row r="34" spans="1:3" x14ac:dyDescent="0.25">
      <c r="A34" s="7" t="s">
        <v>67</v>
      </c>
      <c r="B34" s="8">
        <v>2784.21</v>
      </c>
      <c r="C34" s="8">
        <v>1654.54</v>
      </c>
    </row>
    <row r="35" spans="1:3" x14ac:dyDescent="0.25">
      <c r="A35" s="7" t="s">
        <v>68</v>
      </c>
      <c r="B35" s="8">
        <v>111.86</v>
      </c>
      <c r="C35" s="8">
        <v>0</v>
      </c>
    </row>
    <row r="36" spans="1:3" x14ac:dyDescent="0.25">
      <c r="A36" s="7" t="s">
        <v>69</v>
      </c>
      <c r="B36" s="8">
        <v>89</v>
      </c>
      <c r="C36" s="8">
        <v>0</v>
      </c>
    </row>
    <row r="37" spans="1:3" x14ac:dyDescent="0.25">
      <c r="A37" s="7" t="s">
        <v>70</v>
      </c>
      <c r="B37" s="8">
        <v>1090.55</v>
      </c>
      <c r="C37" s="8">
        <v>1077.32</v>
      </c>
    </row>
    <row r="38" spans="1:3" x14ac:dyDescent="0.25">
      <c r="A38" s="7" t="s">
        <v>71</v>
      </c>
      <c r="B38" s="8">
        <v>2881.47</v>
      </c>
      <c r="C38" s="8">
        <v>2611.71</v>
      </c>
    </row>
    <row r="39" spans="1:3" x14ac:dyDescent="0.25">
      <c r="A39" s="7" t="s">
        <v>72</v>
      </c>
      <c r="B39" s="8">
        <v>303.88</v>
      </c>
      <c r="C39" s="8">
        <v>191.76</v>
      </c>
    </row>
    <row r="40" spans="1:3" x14ac:dyDescent="0.25">
      <c r="A40" s="7" t="s">
        <v>73</v>
      </c>
      <c r="B40" s="8">
        <v>406.49</v>
      </c>
      <c r="C40" s="8">
        <v>200</v>
      </c>
    </row>
    <row r="41" spans="1:3" x14ac:dyDescent="0.25">
      <c r="A41" s="7" t="s">
        <v>74</v>
      </c>
      <c r="B41" s="8">
        <v>1561.1</v>
      </c>
      <c r="C41" s="8">
        <v>1676.2</v>
      </c>
    </row>
    <row r="42" spans="1:3" x14ac:dyDescent="0.25">
      <c r="A42" s="7" t="s">
        <v>75</v>
      </c>
      <c r="B42" s="8">
        <v>66.98</v>
      </c>
      <c r="C42" s="8">
        <v>47.13</v>
      </c>
    </row>
    <row r="43" spans="1:3" x14ac:dyDescent="0.25">
      <c r="A43" s="7" t="s">
        <v>76</v>
      </c>
      <c r="B43" s="8">
        <v>1000</v>
      </c>
      <c r="C43" s="8">
        <v>1000</v>
      </c>
    </row>
    <row r="44" spans="1:3" x14ac:dyDescent="0.25">
      <c r="A44" s="7" t="s">
        <v>77</v>
      </c>
      <c r="B44" s="8">
        <v>60.15</v>
      </c>
      <c r="C44" s="8">
        <v>240.33</v>
      </c>
    </row>
    <row r="45" spans="1:3" x14ac:dyDescent="0.25">
      <c r="A45" s="7" t="s">
        <v>78</v>
      </c>
      <c r="B45" s="8">
        <v>19496.03</v>
      </c>
      <c r="C45" s="8">
        <v>15144.27</v>
      </c>
    </row>
    <row r="46" spans="1:3" x14ac:dyDescent="0.25">
      <c r="A46" s="7" t="s">
        <v>79</v>
      </c>
      <c r="B46" s="8">
        <v>19060.05</v>
      </c>
      <c r="C46" s="8">
        <v>2852.02</v>
      </c>
    </row>
    <row r="47" spans="1:3" x14ac:dyDescent="0.25">
      <c r="A47" s="7" t="s">
        <v>80</v>
      </c>
      <c r="B47" s="8">
        <v>2353.48</v>
      </c>
      <c r="C47" s="8">
        <v>305.35000000000002</v>
      </c>
    </row>
    <row r="48" spans="1:3" x14ac:dyDescent="0.25">
      <c r="A48" s="7" t="s">
        <v>81</v>
      </c>
      <c r="B48" s="8">
        <v>1802.23</v>
      </c>
      <c r="C48" s="8">
        <v>1806.14</v>
      </c>
    </row>
    <row r="49" spans="1:3" x14ac:dyDescent="0.25">
      <c r="A49" s="21" t="s">
        <v>82</v>
      </c>
      <c r="B49" s="22">
        <f>SUM(B24:B48)</f>
        <v>84918.720000000001</v>
      </c>
      <c r="C49" s="22">
        <f>SUM(C24:C48)</f>
        <v>50452.039999999994</v>
      </c>
    </row>
    <row r="51" spans="1:3" x14ac:dyDescent="0.25">
      <c r="A51" s="23" t="s">
        <v>83</v>
      </c>
      <c r="B51" s="24">
        <f>((B21 + 0) - B49)</f>
        <v>-3688.5699999999924</v>
      </c>
      <c r="C51" s="24">
        <f>((C21 + 0) - C49)</f>
        <v>14393.490000000005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61A2-25C9-4069-942B-C02E5E279E0A}">
  <dimension ref="A1:D41"/>
  <sheetViews>
    <sheetView topLeftCell="A37" workbookViewId="0">
      <selection activeCell="B48" sqref="B48"/>
    </sheetView>
  </sheetViews>
  <sheetFormatPr defaultRowHeight="15" x14ac:dyDescent="0.25"/>
  <cols>
    <col min="1" max="1" width="4.42578125" customWidth="1"/>
    <col min="2" max="2" width="22.7109375" customWidth="1"/>
    <col min="3" max="3" width="11.85546875" customWidth="1"/>
    <col min="4" max="4" width="12.85546875" customWidth="1"/>
  </cols>
  <sheetData>
    <row r="1" spans="1:4" ht="18" x14ac:dyDescent="0.25">
      <c r="A1" s="1" t="s">
        <v>28</v>
      </c>
      <c r="B1" s="1"/>
      <c r="C1" s="1"/>
    </row>
    <row r="2" spans="1:4" x14ac:dyDescent="0.25">
      <c r="A2" s="2" t="s">
        <v>29</v>
      </c>
      <c r="B2" s="2"/>
      <c r="C2" s="2"/>
    </row>
    <row r="3" spans="1:4" x14ac:dyDescent="0.25">
      <c r="A3" s="2" t="s">
        <v>30</v>
      </c>
      <c r="B3" s="2"/>
      <c r="C3" s="2"/>
    </row>
    <row r="5" spans="1:4" x14ac:dyDescent="0.25">
      <c r="A5" s="5"/>
      <c r="B5" s="3" t="s">
        <v>0</v>
      </c>
      <c r="C5" s="4" t="s">
        <v>1</v>
      </c>
      <c r="D5" s="15" t="s">
        <v>37</v>
      </c>
    </row>
    <row r="7" spans="1:4" x14ac:dyDescent="0.25">
      <c r="A7" s="5" t="s">
        <v>31</v>
      </c>
      <c r="B7" s="5"/>
      <c r="C7" s="5"/>
    </row>
    <row r="8" spans="1:4" x14ac:dyDescent="0.25">
      <c r="A8" s="6"/>
      <c r="B8" s="6" t="s">
        <v>2</v>
      </c>
      <c r="C8" s="6"/>
    </row>
    <row r="9" spans="1:4" x14ac:dyDescent="0.25">
      <c r="B9" s="7" t="s">
        <v>3</v>
      </c>
      <c r="C9" s="8">
        <v>31.27</v>
      </c>
      <c r="D9" s="8">
        <v>31.27</v>
      </c>
    </row>
    <row r="10" spans="1:4" x14ac:dyDescent="0.25">
      <c r="B10" s="7" t="s">
        <v>4</v>
      </c>
      <c r="C10" s="8">
        <v>25461.71</v>
      </c>
      <c r="D10" s="8">
        <v>23907.69</v>
      </c>
    </row>
    <row r="11" spans="1:4" x14ac:dyDescent="0.25">
      <c r="B11" s="7" t="s">
        <v>5</v>
      </c>
      <c r="C11" s="8">
        <v>7438.02</v>
      </c>
      <c r="D11" s="8">
        <v>15456.39</v>
      </c>
    </row>
    <row r="12" spans="1:4" x14ac:dyDescent="0.25">
      <c r="B12" s="7" t="s">
        <v>6</v>
      </c>
      <c r="C12" s="8">
        <v>10000</v>
      </c>
      <c r="D12" s="8">
        <v>10000</v>
      </c>
    </row>
    <row r="13" spans="1:4" x14ac:dyDescent="0.25">
      <c r="B13" s="7" t="s">
        <v>7</v>
      </c>
      <c r="C13" s="8">
        <v>10894.78</v>
      </c>
      <c r="D13" s="8">
        <v>10286.709999999999</v>
      </c>
    </row>
    <row r="14" spans="1:4" x14ac:dyDescent="0.25">
      <c r="B14" s="7" t="s">
        <v>8</v>
      </c>
      <c r="C14" s="8">
        <v>10000</v>
      </c>
      <c r="D14" s="8">
        <v>10000</v>
      </c>
    </row>
    <row r="15" spans="1:4" x14ac:dyDescent="0.25">
      <c r="B15" s="9" t="s">
        <v>9</v>
      </c>
      <c r="C15" s="10">
        <f>SUM(C9:C14)</f>
        <v>63825.78</v>
      </c>
      <c r="D15" s="10">
        <f>SUM(D9:D14)</f>
        <v>69682.06</v>
      </c>
    </row>
    <row r="16" spans="1:4" x14ac:dyDescent="0.25">
      <c r="A16" s="6"/>
      <c r="B16" s="6" t="s">
        <v>10</v>
      </c>
      <c r="C16" s="6"/>
    </row>
    <row r="17" spans="1:4" x14ac:dyDescent="0.25">
      <c r="B17" s="7" t="s">
        <v>11</v>
      </c>
      <c r="C17" s="8">
        <v>-11524</v>
      </c>
      <c r="D17" s="8">
        <v>-17402.439999999999</v>
      </c>
    </row>
    <row r="18" spans="1:4" x14ac:dyDescent="0.25">
      <c r="B18" s="7" t="s">
        <v>12</v>
      </c>
      <c r="C18" s="8">
        <v>10649</v>
      </c>
      <c r="D18" s="8">
        <v>16002.44</v>
      </c>
    </row>
    <row r="19" spans="1:4" x14ac:dyDescent="0.25">
      <c r="B19" s="9" t="s">
        <v>13</v>
      </c>
      <c r="C19" s="10">
        <f>SUM(C17:C18)</f>
        <v>-875</v>
      </c>
      <c r="D19" s="10">
        <f>SUM(D17:D18)</f>
        <v>-1399.9999999999982</v>
      </c>
    </row>
    <row r="20" spans="1:4" x14ac:dyDescent="0.25">
      <c r="A20" s="6"/>
      <c r="B20" s="6" t="s">
        <v>14</v>
      </c>
      <c r="C20" s="6"/>
    </row>
    <row r="21" spans="1:4" x14ac:dyDescent="0.25">
      <c r="B21" s="7" t="s">
        <v>15</v>
      </c>
      <c r="C21" s="8">
        <v>124092.72</v>
      </c>
      <c r="D21" s="8">
        <v>104596.69</v>
      </c>
    </row>
    <row r="22" spans="1:4" x14ac:dyDescent="0.25">
      <c r="B22" s="7" t="s">
        <v>16</v>
      </c>
      <c r="C22" s="8">
        <v>-124092.72</v>
      </c>
      <c r="D22" s="8">
        <v>-104596.69</v>
      </c>
    </row>
    <row r="23" spans="1:4" x14ac:dyDescent="0.25">
      <c r="B23" s="7" t="s">
        <v>17</v>
      </c>
      <c r="C23" s="8">
        <v>38541.440000000002</v>
      </c>
      <c r="D23" s="8">
        <v>37069.93</v>
      </c>
    </row>
    <row r="24" spans="1:4" x14ac:dyDescent="0.25">
      <c r="B24" s="7" t="s">
        <v>18</v>
      </c>
      <c r="C24" s="8">
        <v>-32912.19</v>
      </c>
      <c r="D24" s="8">
        <v>-30127.98</v>
      </c>
    </row>
    <row r="25" spans="1:4" x14ac:dyDescent="0.25">
      <c r="B25" s="9" t="s">
        <v>19</v>
      </c>
      <c r="C25" s="10">
        <f>SUM(C21:C24)</f>
        <v>5629.25</v>
      </c>
      <c r="D25" s="10">
        <f>SUM(D21:D24)</f>
        <v>6941.9500000000007</v>
      </c>
    </row>
    <row r="26" spans="1:4" x14ac:dyDescent="0.25">
      <c r="A26" s="9" t="s">
        <v>32</v>
      </c>
      <c r="C26" s="10">
        <f>(0 + ((C15 + C19) + C25))</f>
        <v>68580.03</v>
      </c>
      <c r="D26" s="10">
        <f>(0 + ((D15 + D19) + D25))</f>
        <v>75224.009999999995</v>
      </c>
    </row>
    <row r="28" spans="1:4" x14ac:dyDescent="0.25">
      <c r="A28" s="5" t="s">
        <v>33</v>
      </c>
      <c r="B28" s="5"/>
      <c r="C28" s="5"/>
    </row>
    <row r="29" spans="1:4" x14ac:dyDescent="0.25">
      <c r="A29" s="6"/>
      <c r="B29" s="6" t="s">
        <v>20</v>
      </c>
      <c r="C29" s="6"/>
    </row>
    <row r="30" spans="1:4" x14ac:dyDescent="0.25">
      <c r="B30" s="7" t="s">
        <v>21</v>
      </c>
      <c r="C30" s="8">
        <v>4955.16</v>
      </c>
      <c r="D30" s="8">
        <v>1235.26</v>
      </c>
    </row>
    <row r="31" spans="1:4" x14ac:dyDescent="0.25">
      <c r="B31" s="7" t="s">
        <v>22</v>
      </c>
      <c r="C31" s="8">
        <v>10649</v>
      </c>
      <c r="D31" s="8">
        <v>16002.44</v>
      </c>
    </row>
    <row r="32" spans="1:4" x14ac:dyDescent="0.25">
      <c r="B32" s="7" t="s">
        <v>23</v>
      </c>
      <c r="C32" s="8">
        <v>-1321.87</v>
      </c>
    </row>
    <row r="33" spans="1:4" x14ac:dyDescent="0.25">
      <c r="B33" s="9" t="s">
        <v>24</v>
      </c>
      <c r="C33" s="10">
        <f>SUM(C30:C32)</f>
        <v>14282.29</v>
      </c>
      <c r="D33" s="10">
        <f>SUM(D30:D32)</f>
        <v>17237.7</v>
      </c>
    </row>
    <row r="34" spans="1:4" x14ac:dyDescent="0.25">
      <c r="A34" s="9" t="s">
        <v>34</v>
      </c>
      <c r="C34" s="10">
        <f>(0 + C33)</f>
        <v>14282.29</v>
      </c>
      <c r="D34" s="10">
        <f>D33</f>
        <v>17237.7</v>
      </c>
    </row>
    <row r="36" spans="1:4" x14ac:dyDescent="0.25">
      <c r="B36" s="11" t="s">
        <v>25</v>
      </c>
      <c r="C36" s="12">
        <f>(C26 - C34)</f>
        <v>54297.74</v>
      </c>
      <c r="D36" s="12">
        <f>(D26 - D34)</f>
        <v>57986.31</v>
      </c>
    </row>
    <row r="38" spans="1:4" x14ac:dyDescent="0.25">
      <c r="A38" s="5" t="s">
        <v>35</v>
      </c>
      <c r="B38" s="5"/>
      <c r="C38" s="5"/>
    </row>
    <row r="39" spans="1:4" x14ac:dyDescent="0.25">
      <c r="B39" s="13" t="s">
        <v>26</v>
      </c>
      <c r="C39" s="14">
        <v>-3688.57</v>
      </c>
      <c r="D39" s="14">
        <v>14393.49</v>
      </c>
    </row>
    <row r="40" spans="1:4" x14ac:dyDescent="0.25">
      <c r="B40" s="7" t="s">
        <v>27</v>
      </c>
      <c r="C40" s="8">
        <v>57986.31</v>
      </c>
      <c r="D40" s="8">
        <v>43592.82</v>
      </c>
    </row>
    <row r="41" spans="1:4" x14ac:dyDescent="0.25">
      <c r="A41" s="9" t="s">
        <v>36</v>
      </c>
      <c r="B41" s="11"/>
      <c r="C41" s="12">
        <f>SUM(C39:C40)</f>
        <v>54297.74</v>
      </c>
      <c r="D41" s="12">
        <f>SUM(D39:D40)</f>
        <v>57986.31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</vt:lpstr>
      <vt:lpstr>Bal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Wood</dc:creator>
  <cp:lastModifiedBy>Diane Wood</cp:lastModifiedBy>
  <dcterms:created xsi:type="dcterms:W3CDTF">2025-05-03T07:36:56Z</dcterms:created>
  <dcterms:modified xsi:type="dcterms:W3CDTF">2025-05-03T08:10:21Z</dcterms:modified>
</cp:coreProperties>
</file>